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is\OneDrive\HRE PAC\"/>
    </mc:Choice>
  </mc:AlternateContent>
  <xr:revisionPtr revIDLastSave="0" documentId="8_{50F6E998-7BC2-9546-9308-28CA52E3DF9C}" xr6:coauthVersionLast="47" xr6:coauthVersionMax="47" xr10:uidLastSave="{00000000-0000-0000-0000-000000000000}"/>
  <bookViews>
    <workbookView xWindow="-110" yWindow="-110" windowWidth="19420" windowHeight="11500" xr2:uid="{2CBDE105-6B8F-416E-A4AD-CD249CE2D0FB}"/>
  </bookViews>
  <sheets>
    <sheet name="Draft Budget 2025 2026" sheetId="5" r:id="rId1"/>
    <sheet name="Draft Budget" sheetId="1" r:id="rId2"/>
    <sheet name="Sheet2" sheetId="4" r:id="rId3"/>
    <sheet name="Sheet1" sheetId="2" r:id="rId4"/>
    <sheet name="other requested items" sheetId="3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5" l="1"/>
  <c r="F12" i="5"/>
  <c r="D5" i="5"/>
  <c r="D7" i="5"/>
  <c r="F19" i="5"/>
  <c r="D43" i="5"/>
  <c r="C34" i="5"/>
  <c r="C23" i="5"/>
  <c r="C43" i="5"/>
  <c r="C13" i="5"/>
  <c r="C11" i="5"/>
  <c r="C5" i="4"/>
  <c r="C14" i="5"/>
  <c r="F43" i="5"/>
  <c r="D19" i="5"/>
  <c r="F58" i="1"/>
  <c r="F11" i="1"/>
  <c r="F14" i="1"/>
  <c r="H7" i="1"/>
  <c r="D56" i="1"/>
  <c r="D7" i="1"/>
  <c r="C56" i="1"/>
  <c r="F56" i="1"/>
  <c r="D19" i="1"/>
  <c r="C19" i="1"/>
  <c r="C19" i="5"/>
  <c r="C45" i="5"/>
  <c r="F45" i="5"/>
  <c r="D58" i="1"/>
  <c r="F19" i="1"/>
  <c r="C58" i="1"/>
</calcChain>
</file>

<file path=xl/sharedStrings.xml><?xml version="1.0" encoding="utf-8"?>
<sst xmlns="http://schemas.openxmlformats.org/spreadsheetml/2006/main" count="123" uniqueCount="85">
  <si>
    <t>HRE PAC</t>
  </si>
  <si>
    <t>Budget for 2025/2026 School Year</t>
  </si>
  <si>
    <t>Total</t>
  </si>
  <si>
    <t>Actual</t>
  </si>
  <si>
    <t>Budget</t>
  </si>
  <si>
    <t xml:space="preserve">Actual </t>
  </si>
  <si>
    <t>Revenue</t>
  </si>
  <si>
    <t>2024-25</t>
  </si>
  <si>
    <t>2025-26</t>
  </si>
  <si>
    <t>Notes</t>
  </si>
  <si>
    <t>Hot lunch</t>
  </si>
  <si>
    <t>Gaming Grant</t>
  </si>
  <si>
    <t>Carnival</t>
  </si>
  <si>
    <t>Family Dance</t>
  </si>
  <si>
    <t>Photo sessions</t>
  </si>
  <si>
    <t>Mabel's Labels</t>
  </si>
  <si>
    <t>Break the Rule Day - happy meals</t>
  </si>
  <si>
    <t>Total revenue</t>
  </si>
  <si>
    <t>Expenditures</t>
  </si>
  <si>
    <t>Playground equipment</t>
  </si>
  <si>
    <t>appoved June 2025</t>
  </si>
  <si>
    <t>Field trips</t>
  </si>
  <si>
    <t>Classroom funding</t>
  </si>
  <si>
    <t>Teacher appreciation lunch</t>
  </si>
  <si>
    <t>Hip hop</t>
  </si>
  <si>
    <t xml:space="preserve">Gymnastics Center </t>
  </si>
  <si>
    <t>Inline skating</t>
  </si>
  <si>
    <t>gaming account</t>
  </si>
  <si>
    <t>Coding Toys (ozobots)</t>
  </si>
  <si>
    <t>Comfy seating for library</t>
  </si>
  <si>
    <t>COBSS bursary</t>
  </si>
  <si>
    <t>Admin professional day</t>
  </si>
  <si>
    <t>BCCPAC fees</t>
  </si>
  <si>
    <t>Bank charges</t>
  </si>
  <si>
    <t>home reading books</t>
  </si>
  <si>
    <t>Welcome back BBQ</t>
  </si>
  <si>
    <t>Snowshoes</t>
  </si>
  <si>
    <t>Lunch tubs</t>
  </si>
  <si>
    <t>Cricket</t>
  </si>
  <si>
    <t>Blackstone Griddle</t>
  </si>
  <si>
    <t>Binoculars</t>
  </si>
  <si>
    <t>Kekulia Room (Snack &amp; Sensory Infinity Mirror )</t>
  </si>
  <si>
    <t xml:space="preserve">Gifts </t>
  </si>
  <si>
    <t>funding for family</t>
  </si>
  <si>
    <t>Outdoor Classroom expansion</t>
  </si>
  <si>
    <t xml:space="preserve">Outdoor Equiptment </t>
  </si>
  <si>
    <t>Library Provocation bins</t>
  </si>
  <si>
    <t>LED lights</t>
  </si>
  <si>
    <t>Terry Fox Juice</t>
  </si>
  <si>
    <t>Library Author</t>
  </si>
  <si>
    <t>Lindsey Farewell gift/lunch</t>
  </si>
  <si>
    <t>Spring Carnival Costumes</t>
  </si>
  <si>
    <t>Parent Night</t>
  </si>
  <si>
    <t xml:space="preserve">Track and Field </t>
  </si>
  <si>
    <t>Total expenditures</t>
  </si>
  <si>
    <t>Net profit</t>
  </si>
  <si>
    <t>Notes:</t>
  </si>
  <si>
    <t xml:space="preserve">1. Gaming grant is $20 per student </t>
  </si>
  <si>
    <t>2. $200.00 x 27 classrooms</t>
  </si>
  <si>
    <t>Budget for 2023/2024 School Year</t>
  </si>
  <si>
    <t>General account as of September 1, 2024</t>
  </si>
  <si>
    <t>General accout as of May 15, 2025</t>
  </si>
  <si>
    <t>Gaming account as of September 1, 202</t>
  </si>
  <si>
    <t>Gaming acount as of May 15, 2025</t>
  </si>
  <si>
    <t>2023-24</t>
  </si>
  <si>
    <t>Picnic tables (portable)</t>
  </si>
  <si>
    <t>Inline skatiting</t>
  </si>
  <si>
    <t>Rollerblading</t>
  </si>
  <si>
    <t>Teacher funding</t>
  </si>
  <si>
    <t>BBQ</t>
  </si>
  <si>
    <t>????</t>
  </si>
  <si>
    <t>if approve budget, don't need individual approval</t>
  </si>
  <si>
    <t>buy juice this weekend</t>
  </si>
  <si>
    <t>flyer home for hot lunch - need to get orders up</t>
  </si>
  <si>
    <t>budget shortfall</t>
  </si>
  <si>
    <t>practice motions and voting</t>
  </si>
  <si>
    <t>layout who is doing what on agenda</t>
  </si>
  <si>
    <t>Mrs H's amount for skating and BBQ food</t>
  </si>
  <si>
    <t>robo call for hot lunch and PAC meeting?</t>
  </si>
  <si>
    <t>$100/classroom</t>
  </si>
  <si>
    <t xml:space="preserve">Outdoor Equipment </t>
  </si>
  <si>
    <t>Prior Year Actual</t>
  </si>
  <si>
    <t xml:space="preserve">Year to Date Actual </t>
  </si>
  <si>
    <t>General account as of September 30, 2025</t>
  </si>
  <si>
    <t>Gaming account as of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</si>
</sst>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quotePrefix="1"/>
    <xf numFmtId="43" fontId="0" fillId="0" borderId="0" xfId="0" applyNumberFormat="1"/>
    <xf numFmtId="0" fontId="2" fillId="0" borderId="0" xfId="0" applyFont="1"/>
    <xf numFmtId="43" fontId="0" fillId="0" borderId="1" xfId="0" applyNumberFormat="1" applyBorder="1"/>
    <xf numFmtId="43" fontId="0" fillId="0" borderId="0" xfId="1" applyFont="1"/>
    <xf numFmtId="43" fontId="0" fillId="0" borderId="2" xfId="1" applyFont="1" applyBorder="1"/>
    <xf numFmtId="43" fontId="0" fillId="0" borderId="0" xfId="1" applyFont="1" applyBorder="1"/>
    <xf numFmtId="0" fontId="0" fillId="0" borderId="0" xfId="0" quotePrefix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/>
    <xf numFmtId="43" fontId="0" fillId="0" borderId="0" xfId="1" applyFont="1" applyFill="1"/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43" fontId="0" fillId="0" borderId="2" xfId="1" applyFont="1" applyFill="1" applyBorder="1"/>
    <xf numFmtId="0" fontId="2" fillId="0" borderId="2" xfId="0" applyFont="1" applyBorder="1"/>
    <xf numFmtId="0" fontId="0" fillId="0" borderId="2" xfId="0" applyBorder="1"/>
    <xf numFmtId="4" fontId="0" fillId="0" borderId="0" xfId="0" applyNumberFormat="1"/>
    <xf numFmtId="4" fontId="0" fillId="0" borderId="3" xfId="0" applyNumberFormat="1" applyBorder="1"/>
    <xf numFmtId="4" fontId="0" fillId="0" borderId="1" xfId="0" applyNumberFormat="1" applyBorder="1"/>
    <xf numFmtId="43" fontId="0" fillId="2" borderId="0" xfId="1" applyFont="1" applyFill="1" applyBorder="1"/>
    <xf numFmtId="43" fontId="0" fillId="2" borderId="0" xfId="1" applyFont="1" applyFill="1"/>
    <xf numFmtId="43" fontId="0" fillId="0" borderId="0" xfId="1" applyFont="1" applyFill="1" applyBorder="1"/>
    <xf numFmtId="0" fontId="3" fillId="0" borderId="0" xfId="0" applyFont="1" applyAlignment="1">
      <alignment horizontal="center" wrapText="1"/>
    </xf>
    <xf numFmtId="43" fontId="3" fillId="0" borderId="0" xfId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098C5-7A76-45F7-9B7F-E28AA86C5A67}">
  <sheetPr>
    <pageSetUpPr fitToPage="1"/>
  </sheetPr>
  <dimension ref="A1:I60"/>
  <sheetViews>
    <sheetView tabSelected="1" topLeftCell="B1" zoomScale="110" zoomScaleNormal="110" workbookViewId="0">
      <selection activeCell="D53" sqref="D53"/>
    </sheetView>
  </sheetViews>
  <sheetFormatPr defaultRowHeight="15" x14ac:dyDescent="0.2"/>
  <cols>
    <col min="1" max="1" width="1.20703125" customWidth="1"/>
    <col min="2" max="2" width="30.40234375" customWidth="1"/>
    <col min="3" max="3" width="9.953125" customWidth="1"/>
    <col min="4" max="4" width="10.4921875" bestFit="1" customWidth="1"/>
    <col min="5" max="5" width="4.83984375" style="1" customWidth="1"/>
    <col min="6" max="6" width="11.97265625" customWidth="1"/>
    <col min="7" max="7" width="34.70703125" customWidth="1"/>
    <col min="8" max="8" width="10.4921875" customWidth="1"/>
    <col min="9" max="9" width="11.56640625" customWidth="1"/>
  </cols>
  <sheetData>
    <row r="1" spans="1:9" x14ac:dyDescent="0.2">
      <c r="A1" s="4" t="s">
        <v>0</v>
      </c>
    </row>
    <row r="2" spans="1:9" x14ac:dyDescent="0.2">
      <c r="A2" s="4" t="s">
        <v>1</v>
      </c>
    </row>
    <row r="3" spans="1:9" x14ac:dyDescent="0.2">
      <c r="A3" s="11"/>
    </row>
    <row r="5" spans="1:9" x14ac:dyDescent="0.2">
      <c r="B5" t="s">
        <v>83</v>
      </c>
      <c r="D5" s="12">
        <f>26410.13-1068</f>
        <v>25342.13</v>
      </c>
      <c r="E5"/>
      <c r="F5" s="1"/>
      <c r="H5" s="20"/>
      <c r="I5" s="6"/>
    </row>
    <row r="6" spans="1:9" x14ac:dyDescent="0.2">
      <c r="B6" t="s">
        <v>84</v>
      </c>
      <c r="D6" s="17">
        <v>4352.05</v>
      </c>
      <c r="E6"/>
      <c r="F6" s="1"/>
      <c r="H6" s="20"/>
      <c r="I6" s="6"/>
    </row>
    <row r="7" spans="1:9" x14ac:dyDescent="0.2">
      <c r="B7" t="s">
        <v>2</v>
      </c>
      <c r="D7" s="12">
        <f>D5+D6</f>
        <v>29694.18</v>
      </c>
      <c r="E7"/>
      <c r="F7" s="1"/>
      <c r="H7" s="20"/>
      <c r="I7" s="8"/>
    </row>
    <row r="8" spans="1:9" x14ac:dyDescent="0.2">
      <c r="D8" s="12"/>
      <c r="I8" s="8"/>
    </row>
    <row r="9" spans="1:9" ht="30" customHeight="1" x14ac:dyDescent="0.2">
      <c r="C9" s="26" t="s">
        <v>81</v>
      </c>
      <c r="D9" s="27" t="s">
        <v>4</v>
      </c>
      <c r="E9" s="28"/>
      <c r="F9" s="29" t="s">
        <v>82</v>
      </c>
      <c r="I9" s="8"/>
    </row>
    <row r="10" spans="1:9" x14ac:dyDescent="0.2">
      <c r="B10" s="11" t="s">
        <v>6</v>
      </c>
      <c r="C10" s="13" t="s">
        <v>7</v>
      </c>
      <c r="D10" s="14" t="s">
        <v>8</v>
      </c>
      <c r="E10" s="13" t="s">
        <v>9</v>
      </c>
      <c r="F10" s="18" t="s">
        <v>8</v>
      </c>
      <c r="G10" s="19" t="s">
        <v>9</v>
      </c>
    </row>
    <row r="11" spans="1:9" x14ac:dyDescent="0.2">
      <c r="B11" t="s">
        <v>10</v>
      </c>
      <c r="C11" s="20">
        <f>65859.14-46041.84</f>
        <v>19817.300000000003</v>
      </c>
      <c r="D11" s="6">
        <v>5000</v>
      </c>
      <c r="F11" s="20">
        <v>0</v>
      </c>
    </row>
    <row r="12" spans="1:9" x14ac:dyDescent="0.2">
      <c r="B12" t="s">
        <v>11</v>
      </c>
      <c r="C12" s="20">
        <v>7240</v>
      </c>
      <c r="D12" s="6">
        <v>7320</v>
      </c>
      <c r="E12" s="9">
        <v>1</v>
      </c>
      <c r="F12" s="20">
        <f>D12</f>
        <v>7320</v>
      </c>
      <c r="I12" s="3"/>
    </row>
    <row r="13" spans="1:9" x14ac:dyDescent="0.2">
      <c r="B13" t="s">
        <v>12</v>
      </c>
      <c r="C13" s="20">
        <f>8080.78-1762.56</f>
        <v>6318.2199999999993</v>
      </c>
      <c r="D13" s="6">
        <v>0</v>
      </c>
      <c r="F13" s="20">
        <v>0</v>
      </c>
    </row>
    <row r="14" spans="1:9" x14ac:dyDescent="0.2">
      <c r="B14" t="s">
        <v>13</v>
      </c>
      <c r="C14" s="20">
        <f>4167.99-2156.27</f>
        <v>2011.7199999999998</v>
      </c>
      <c r="D14" s="12">
        <v>2000</v>
      </c>
      <c r="F14" s="20">
        <v>0</v>
      </c>
    </row>
    <row r="15" spans="1:9" x14ac:dyDescent="0.2">
      <c r="B15" t="s">
        <v>14</v>
      </c>
      <c r="C15" s="20">
        <v>452.79</v>
      </c>
      <c r="D15" s="6">
        <v>650</v>
      </c>
      <c r="F15" s="20">
        <v>300</v>
      </c>
    </row>
    <row r="16" spans="1:9" x14ac:dyDescent="0.2">
      <c r="B16" t="s">
        <v>15</v>
      </c>
      <c r="C16" s="20">
        <v>57.52</v>
      </c>
      <c r="D16" s="6">
        <v>0</v>
      </c>
      <c r="F16" s="20">
        <v>0</v>
      </c>
    </row>
    <row r="17" spans="2:7" x14ac:dyDescent="0.2">
      <c r="B17" t="s">
        <v>16</v>
      </c>
      <c r="C17" s="20"/>
      <c r="D17" s="12">
        <v>0</v>
      </c>
      <c r="F17" s="20"/>
    </row>
    <row r="18" spans="2:7" ht="3" customHeight="1" x14ac:dyDescent="0.2">
      <c r="D18" s="7"/>
    </row>
    <row r="19" spans="2:7" x14ac:dyDescent="0.2">
      <c r="B19" s="4" t="s">
        <v>17</v>
      </c>
      <c r="C19" s="21">
        <f>SUM(C11:C18)</f>
        <v>35897.550000000003</v>
      </c>
      <c r="D19" s="6">
        <f>SUM(D11:D18)</f>
        <v>14970</v>
      </c>
      <c r="F19" s="21">
        <f>SUM(F11:F18)</f>
        <v>7620</v>
      </c>
    </row>
    <row r="20" spans="2:7" x14ac:dyDescent="0.2">
      <c r="D20" s="12"/>
    </row>
    <row r="21" spans="2:7" x14ac:dyDescent="0.2">
      <c r="B21" s="11" t="s">
        <v>18</v>
      </c>
      <c r="D21" s="12"/>
    </row>
    <row r="22" spans="2:7" x14ac:dyDescent="0.2">
      <c r="B22" t="s">
        <v>19</v>
      </c>
      <c r="C22" s="20"/>
      <c r="D22" s="12">
        <v>0</v>
      </c>
      <c r="F22" s="20"/>
      <c r="G22" t="s">
        <v>20</v>
      </c>
    </row>
    <row r="23" spans="2:7" x14ac:dyDescent="0.2">
      <c r="B23" t="s">
        <v>22</v>
      </c>
      <c r="C23" s="20">
        <f>6593.26-1193.26</f>
        <v>5400</v>
      </c>
      <c r="D23" s="12">
        <v>2500</v>
      </c>
      <c r="E23" s="9">
        <v>2</v>
      </c>
      <c r="F23" s="20">
        <v>2500</v>
      </c>
      <c r="G23" t="s">
        <v>79</v>
      </c>
    </row>
    <row r="24" spans="2:7" x14ac:dyDescent="0.2">
      <c r="B24" t="s">
        <v>23</v>
      </c>
      <c r="C24" s="20">
        <v>999.35</v>
      </c>
      <c r="D24" s="12">
        <v>1000</v>
      </c>
      <c r="E24" s="9"/>
      <c r="F24" s="20"/>
    </row>
    <row r="25" spans="2:7" x14ac:dyDescent="0.2">
      <c r="B25" t="s">
        <v>25</v>
      </c>
      <c r="C25" s="20">
        <v>4619.58</v>
      </c>
      <c r="D25" s="12">
        <v>0</v>
      </c>
      <c r="E25" s="9"/>
      <c r="F25" s="20">
        <v>0</v>
      </c>
    </row>
    <row r="26" spans="2:7" x14ac:dyDescent="0.2">
      <c r="B26" t="s">
        <v>26</v>
      </c>
      <c r="C26" s="20"/>
      <c r="D26" s="12">
        <v>4000</v>
      </c>
      <c r="F26" s="20"/>
      <c r="G26" t="s">
        <v>27</v>
      </c>
    </row>
    <row r="27" spans="2:7" x14ac:dyDescent="0.2">
      <c r="B27" t="s">
        <v>30</v>
      </c>
      <c r="C27" s="20">
        <v>525</v>
      </c>
      <c r="D27" s="12">
        <v>540</v>
      </c>
      <c r="F27" s="20">
        <v>540</v>
      </c>
    </row>
    <row r="28" spans="2:7" x14ac:dyDescent="0.2">
      <c r="B28" t="s">
        <v>32</v>
      </c>
      <c r="C28" s="20">
        <v>100</v>
      </c>
      <c r="D28" s="12">
        <v>100</v>
      </c>
      <c r="F28" s="20">
        <v>100</v>
      </c>
    </row>
    <row r="29" spans="2:7" x14ac:dyDescent="0.2">
      <c r="B29" t="s">
        <v>33</v>
      </c>
      <c r="C29" s="20">
        <v>11.7</v>
      </c>
      <c r="D29" s="12">
        <v>50</v>
      </c>
      <c r="F29" s="20">
        <v>5.85</v>
      </c>
    </row>
    <row r="30" spans="2:7" x14ac:dyDescent="0.2">
      <c r="B30" t="s">
        <v>35</v>
      </c>
      <c r="C30" s="20">
        <v>1302.1500000000001</v>
      </c>
      <c r="D30" s="25">
        <v>500</v>
      </c>
      <c r="F30" s="20">
        <v>0</v>
      </c>
    </row>
    <row r="31" spans="2:7" x14ac:dyDescent="0.2">
      <c r="B31" t="s">
        <v>41</v>
      </c>
      <c r="C31" s="20"/>
      <c r="D31" s="25">
        <v>0</v>
      </c>
      <c r="F31" s="20"/>
    </row>
    <row r="32" spans="2:7" x14ac:dyDescent="0.2">
      <c r="B32" t="s">
        <v>43</v>
      </c>
      <c r="C32" s="20">
        <v>2000</v>
      </c>
      <c r="D32" s="25"/>
      <c r="F32" s="20">
        <v>0</v>
      </c>
    </row>
    <row r="33" spans="2:6" x14ac:dyDescent="0.2">
      <c r="B33" t="s">
        <v>44</v>
      </c>
      <c r="C33" s="20">
        <v>3195.96</v>
      </c>
      <c r="D33" s="25">
        <v>0</v>
      </c>
      <c r="F33" s="20"/>
    </row>
    <row r="34" spans="2:6" x14ac:dyDescent="0.2">
      <c r="B34" t="s">
        <v>80</v>
      </c>
      <c r="C34" s="20">
        <f>5924.34-3195.96</f>
        <v>2728.38</v>
      </c>
      <c r="D34" s="25">
        <v>0</v>
      </c>
      <c r="F34" s="20">
        <v>0</v>
      </c>
    </row>
    <row r="35" spans="2:6" x14ac:dyDescent="0.2">
      <c r="B35" t="s">
        <v>46</v>
      </c>
      <c r="C35" s="20">
        <v>1193.26</v>
      </c>
      <c r="D35" s="25">
        <v>0</v>
      </c>
      <c r="F35" s="20"/>
    </row>
    <row r="36" spans="2:6" x14ac:dyDescent="0.2">
      <c r="B36" t="s">
        <v>47</v>
      </c>
      <c r="C36" s="20">
        <v>1826.7</v>
      </c>
      <c r="D36" s="25">
        <v>0</v>
      </c>
      <c r="F36" s="20">
        <v>0</v>
      </c>
    </row>
    <row r="37" spans="2:6" x14ac:dyDescent="0.2">
      <c r="B37" t="s">
        <v>49</v>
      </c>
      <c r="C37" s="20">
        <v>595</v>
      </c>
      <c r="D37" s="8"/>
      <c r="F37" s="20">
        <v>0</v>
      </c>
    </row>
    <row r="38" spans="2:6" x14ac:dyDescent="0.2">
      <c r="B38" t="s">
        <v>50</v>
      </c>
      <c r="C38" s="20">
        <v>438.53</v>
      </c>
      <c r="D38" s="8"/>
      <c r="F38" s="20">
        <v>0</v>
      </c>
    </row>
    <row r="39" spans="2:6" x14ac:dyDescent="0.2">
      <c r="B39" t="s">
        <v>51</v>
      </c>
      <c r="C39" s="20">
        <v>171.63</v>
      </c>
      <c r="D39" s="8"/>
      <c r="F39" s="20">
        <v>0</v>
      </c>
    </row>
    <row r="40" spans="2:6" x14ac:dyDescent="0.2">
      <c r="B40" t="s">
        <v>52</v>
      </c>
      <c r="C40" s="20">
        <v>203.23</v>
      </c>
      <c r="D40" s="8"/>
      <c r="F40" s="20">
        <v>0</v>
      </c>
    </row>
    <row r="41" spans="2:6" x14ac:dyDescent="0.2">
      <c r="B41" t="s">
        <v>53</v>
      </c>
      <c r="C41" s="20"/>
      <c r="D41" s="8">
        <v>200</v>
      </c>
      <c r="F41" s="20"/>
    </row>
    <row r="42" spans="2:6" ht="3" customHeight="1" x14ac:dyDescent="0.2">
      <c r="C42" s="20"/>
      <c r="D42" s="7"/>
      <c r="F42" s="20"/>
    </row>
    <row r="43" spans="2:6" x14ac:dyDescent="0.2">
      <c r="B43" s="4" t="s">
        <v>54</v>
      </c>
      <c r="C43" s="21">
        <f>SUM(C22:C42)</f>
        <v>25310.47</v>
      </c>
      <c r="D43" s="6">
        <f>SUM(D22:D42)</f>
        <v>8890</v>
      </c>
      <c r="F43" s="21">
        <f>SUM(F22:F42)</f>
        <v>3145.85</v>
      </c>
    </row>
    <row r="44" spans="2:6" x14ac:dyDescent="0.2">
      <c r="C44" s="20"/>
      <c r="F44" s="20"/>
    </row>
    <row r="45" spans="2:6" x14ac:dyDescent="0.2">
      <c r="B45" s="4" t="s">
        <v>55</v>
      </c>
      <c r="C45" s="22">
        <f>E7+C19-C43</f>
        <v>10587.080000000002</v>
      </c>
      <c r="D45" s="5">
        <f>D19-D43</f>
        <v>6080</v>
      </c>
      <c r="F45" s="22">
        <f>H7+F19-F43</f>
        <v>4474.1499999999996</v>
      </c>
    </row>
    <row r="47" spans="2:6" x14ac:dyDescent="0.2">
      <c r="B47" s="4"/>
    </row>
    <row r="48" spans="2:6" x14ac:dyDescent="0.2">
      <c r="B48" s="2"/>
      <c r="C48" s="3"/>
    </row>
    <row r="49" spans="2:5" x14ac:dyDescent="0.2">
      <c r="B49" s="2"/>
    </row>
    <row r="50" spans="2:5" x14ac:dyDescent="0.2">
      <c r="B50" s="2"/>
    </row>
    <row r="51" spans="2:5" x14ac:dyDescent="0.2">
      <c r="B51" s="2"/>
    </row>
    <row r="54" spans="2:5" x14ac:dyDescent="0.2">
      <c r="B54" s="2"/>
    </row>
    <row r="56" spans="2:5" x14ac:dyDescent="0.2">
      <c r="B56" s="4"/>
      <c r="E56" s="4"/>
    </row>
    <row r="57" spans="2:5" x14ac:dyDescent="0.2">
      <c r="E57"/>
    </row>
    <row r="58" spans="2:5" x14ac:dyDescent="0.2">
      <c r="E58"/>
    </row>
    <row r="59" spans="2:5" x14ac:dyDescent="0.2">
      <c r="E59"/>
    </row>
    <row r="60" spans="2:5" x14ac:dyDescent="0.2">
      <c r="E60"/>
    </row>
  </sheetData>
  <pageMargins left="0.7" right="0.7" top="0.75" bottom="0.75" header="0.3" footer="0.3"/>
  <pageSetup scale="8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58152-EF76-41C7-A9D3-A48FF8C6AC36}">
  <dimension ref="A1:H73"/>
  <sheetViews>
    <sheetView topLeftCell="A7" zoomScale="110" zoomScaleNormal="110" workbookViewId="0">
      <selection activeCell="C13" sqref="C13"/>
    </sheetView>
  </sheetViews>
  <sheetFormatPr defaultRowHeight="15" x14ac:dyDescent="0.2"/>
  <cols>
    <col min="1" max="1" width="1.20703125" customWidth="1"/>
    <col min="2" max="2" width="30.40234375" customWidth="1"/>
    <col min="3" max="3" width="11.43359375" customWidth="1"/>
    <col min="4" max="4" width="10.4921875" bestFit="1" customWidth="1"/>
    <col min="5" max="5" width="4.83984375" style="1" customWidth="1"/>
    <col min="6" max="6" width="11.97265625" customWidth="1"/>
    <col min="7" max="7" width="30.1328125" customWidth="1"/>
    <col min="8" max="8" width="10.4921875" customWidth="1"/>
    <col min="9" max="9" width="11.56640625" customWidth="1"/>
  </cols>
  <sheetData>
    <row r="1" spans="1:8" x14ac:dyDescent="0.2">
      <c r="A1" s="4" t="s">
        <v>0</v>
      </c>
    </row>
    <row r="2" spans="1:8" x14ac:dyDescent="0.2">
      <c r="A2" s="4" t="s">
        <v>59</v>
      </c>
    </row>
    <row r="3" spans="1:8" x14ac:dyDescent="0.2">
      <c r="A3" s="11"/>
    </row>
    <row r="5" spans="1:8" x14ac:dyDescent="0.2">
      <c r="B5" t="s">
        <v>60</v>
      </c>
      <c r="D5" s="12">
        <v>17363.77</v>
      </c>
      <c r="E5"/>
      <c r="F5" s="1"/>
      <c r="G5" t="s">
        <v>61</v>
      </c>
      <c r="H5" s="20">
        <v>29619.82</v>
      </c>
    </row>
    <row r="6" spans="1:8" x14ac:dyDescent="0.2">
      <c r="B6" t="s">
        <v>62</v>
      </c>
      <c r="D6" s="17">
        <v>1747.23</v>
      </c>
      <c r="E6"/>
      <c r="F6" s="1"/>
      <c r="G6" t="s">
        <v>63</v>
      </c>
      <c r="H6" s="20">
        <v>4361.8</v>
      </c>
    </row>
    <row r="7" spans="1:8" x14ac:dyDescent="0.2">
      <c r="B7" t="s">
        <v>2</v>
      </c>
      <c r="D7" s="12">
        <f>D5+D6</f>
        <v>19111</v>
      </c>
      <c r="E7"/>
      <c r="F7" s="1"/>
      <c r="H7" s="21">
        <f>H5+H6</f>
        <v>33981.620000000003</v>
      </c>
    </row>
    <row r="8" spans="1:8" x14ac:dyDescent="0.2">
      <c r="D8" s="12"/>
    </row>
    <row r="9" spans="1:8" x14ac:dyDescent="0.2">
      <c r="C9" s="16" t="s">
        <v>3</v>
      </c>
      <c r="D9" s="15" t="s">
        <v>4</v>
      </c>
      <c r="F9" s="4" t="s">
        <v>5</v>
      </c>
    </row>
    <row r="10" spans="1:8" x14ac:dyDescent="0.2">
      <c r="B10" s="11" t="s">
        <v>6</v>
      </c>
      <c r="C10" s="13" t="s">
        <v>64</v>
      </c>
      <c r="D10" s="14" t="s">
        <v>7</v>
      </c>
      <c r="E10" s="13" t="s">
        <v>9</v>
      </c>
      <c r="F10" s="18" t="s">
        <v>7</v>
      </c>
      <c r="G10" s="19" t="s">
        <v>9</v>
      </c>
    </row>
    <row r="11" spans="1:8" x14ac:dyDescent="0.2">
      <c r="B11" t="s">
        <v>10</v>
      </c>
      <c r="C11" s="6">
        <v>13591.53</v>
      </c>
      <c r="D11" s="6">
        <v>15000</v>
      </c>
      <c r="F11" s="20">
        <f>65383.8-43020.09</f>
        <v>22363.710000000006</v>
      </c>
    </row>
    <row r="12" spans="1:8" x14ac:dyDescent="0.2">
      <c r="B12" t="s">
        <v>11</v>
      </c>
      <c r="C12" s="6">
        <v>7040</v>
      </c>
      <c r="D12" s="6">
        <v>7600</v>
      </c>
      <c r="E12" s="9">
        <v>1</v>
      </c>
      <c r="F12" s="20">
        <v>7240</v>
      </c>
    </row>
    <row r="13" spans="1:8" x14ac:dyDescent="0.2">
      <c r="B13" t="s">
        <v>12</v>
      </c>
      <c r="C13" s="6">
        <v>5211.3100000000004</v>
      </c>
      <c r="D13" s="6">
        <v>0</v>
      </c>
      <c r="F13" s="20">
        <v>-719.74</v>
      </c>
    </row>
    <row r="14" spans="1:8" x14ac:dyDescent="0.2">
      <c r="B14" t="s">
        <v>13</v>
      </c>
      <c r="C14" s="10">
        <v>1154.93</v>
      </c>
      <c r="D14" s="12">
        <v>1200</v>
      </c>
      <c r="F14" s="20">
        <f>4167.99-2156.27</f>
        <v>2011.7199999999998</v>
      </c>
    </row>
    <row r="15" spans="1:8" x14ac:dyDescent="0.2">
      <c r="B15" t="s">
        <v>14</v>
      </c>
      <c r="C15" s="10">
        <v>843.26</v>
      </c>
      <c r="D15" s="6">
        <v>500</v>
      </c>
      <c r="F15" s="20">
        <v>452.79</v>
      </c>
    </row>
    <row r="16" spans="1:8" x14ac:dyDescent="0.2">
      <c r="B16" t="s">
        <v>15</v>
      </c>
      <c r="C16" s="6"/>
      <c r="D16" s="6">
        <v>0</v>
      </c>
      <c r="F16" s="20">
        <v>57.52</v>
      </c>
    </row>
    <row r="17" spans="2:6" x14ac:dyDescent="0.2">
      <c r="B17" t="s">
        <v>16</v>
      </c>
      <c r="C17" s="6">
        <v>794.06</v>
      </c>
      <c r="D17" s="12">
        <v>0</v>
      </c>
      <c r="F17" s="20"/>
    </row>
    <row r="18" spans="2:6" ht="3" customHeight="1" x14ac:dyDescent="0.2">
      <c r="C18" s="7"/>
      <c r="D18" s="7"/>
    </row>
    <row r="19" spans="2:6" x14ac:dyDescent="0.2">
      <c r="B19" s="4" t="s">
        <v>17</v>
      </c>
      <c r="C19" s="3">
        <f>SUM(C11:C18)</f>
        <v>28635.09</v>
      </c>
      <c r="D19" s="6">
        <f>SUM(D11:D18)</f>
        <v>24300</v>
      </c>
      <c r="F19" s="21">
        <f>SUM(F11:F18)</f>
        <v>31406.000000000007</v>
      </c>
    </row>
    <row r="20" spans="2:6" x14ac:dyDescent="0.2">
      <c r="D20" s="6"/>
    </row>
    <row r="21" spans="2:6" x14ac:dyDescent="0.2">
      <c r="B21" s="11" t="s">
        <v>18</v>
      </c>
      <c r="D21" s="6"/>
    </row>
    <row r="22" spans="2:6" x14ac:dyDescent="0.2">
      <c r="B22" t="s">
        <v>65</v>
      </c>
      <c r="C22" s="10">
        <v>2480.67</v>
      </c>
      <c r="D22" s="24">
        <v>0</v>
      </c>
      <c r="F22" s="20"/>
    </row>
    <row r="23" spans="2:6" x14ac:dyDescent="0.2">
      <c r="B23" t="s">
        <v>21</v>
      </c>
      <c r="C23" s="6">
        <v>5000</v>
      </c>
      <c r="D23" s="12">
        <v>0</v>
      </c>
      <c r="E23" s="9"/>
      <c r="F23" s="20"/>
    </row>
    <row r="24" spans="2:6" x14ac:dyDescent="0.2">
      <c r="B24" t="s">
        <v>22</v>
      </c>
      <c r="C24" s="6">
        <v>7500</v>
      </c>
      <c r="D24" s="12">
        <v>5400</v>
      </c>
      <c r="E24" s="9">
        <v>2</v>
      </c>
      <c r="F24" s="20">
        <v>5400</v>
      </c>
    </row>
    <row r="25" spans="2:6" x14ac:dyDescent="0.2">
      <c r="B25" t="s">
        <v>23</v>
      </c>
      <c r="C25" s="6">
        <v>924.53</v>
      </c>
      <c r="D25" s="12">
        <v>1000</v>
      </c>
      <c r="E25" s="9"/>
      <c r="F25" s="20"/>
    </row>
    <row r="26" spans="2:6" x14ac:dyDescent="0.2">
      <c r="B26" t="s">
        <v>24</v>
      </c>
      <c r="C26" s="6"/>
      <c r="D26" s="12"/>
      <c r="E26" s="9"/>
      <c r="F26" s="20"/>
    </row>
    <row r="27" spans="2:6" x14ac:dyDescent="0.2">
      <c r="B27" t="s">
        <v>25</v>
      </c>
      <c r="C27" s="6">
        <v>5000</v>
      </c>
      <c r="D27" s="12">
        <v>7500</v>
      </c>
      <c r="E27" s="9"/>
      <c r="F27" s="20">
        <v>4619.58</v>
      </c>
    </row>
    <row r="28" spans="2:6" x14ac:dyDescent="0.2">
      <c r="B28" t="s">
        <v>66</v>
      </c>
      <c r="C28" s="6">
        <v>3543.75</v>
      </c>
      <c r="D28" s="12"/>
      <c r="F28" s="20"/>
    </row>
    <row r="29" spans="2:6" x14ac:dyDescent="0.2">
      <c r="B29" t="s">
        <v>28</v>
      </c>
      <c r="C29" s="6">
        <v>4953.08</v>
      </c>
      <c r="D29" s="12">
        <v>0</v>
      </c>
      <c r="F29" s="20"/>
    </row>
    <row r="30" spans="2:6" x14ac:dyDescent="0.2">
      <c r="B30" t="s">
        <v>29</v>
      </c>
      <c r="C30" s="6">
        <v>4982.43</v>
      </c>
      <c r="D30" s="12">
        <v>0</v>
      </c>
      <c r="F30" s="20"/>
    </row>
    <row r="31" spans="2:6" x14ac:dyDescent="0.2">
      <c r="B31" t="s">
        <v>30</v>
      </c>
      <c r="C31" s="6">
        <v>525</v>
      </c>
      <c r="D31" s="12">
        <v>525</v>
      </c>
      <c r="F31" s="20">
        <v>525</v>
      </c>
    </row>
    <row r="32" spans="2:6" x14ac:dyDescent="0.2">
      <c r="B32" t="s">
        <v>31</v>
      </c>
      <c r="C32" s="6"/>
      <c r="D32" s="12"/>
      <c r="F32" s="20"/>
    </row>
    <row r="33" spans="2:6" x14ac:dyDescent="0.2">
      <c r="B33" t="s">
        <v>32</v>
      </c>
      <c r="C33" s="6">
        <v>0</v>
      </c>
      <c r="D33" s="12">
        <v>100</v>
      </c>
      <c r="F33" s="20">
        <v>100</v>
      </c>
    </row>
    <row r="34" spans="2:6" x14ac:dyDescent="0.2">
      <c r="B34" t="s">
        <v>33</v>
      </c>
      <c r="C34" s="6">
        <v>194.24</v>
      </c>
      <c r="D34" s="12">
        <v>50</v>
      </c>
      <c r="F34" s="20">
        <v>5.85</v>
      </c>
    </row>
    <row r="35" spans="2:6" x14ac:dyDescent="0.2">
      <c r="B35" t="s">
        <v>34</v>
      </c>
      <c r="C35" s="6">
        <v>3610.86</v>
      </c>
      <c r="D35" s="12">
        <v>0</v>
      </c>
      <c r="F35" s="20"/>
    </row>
    <row r="36" spans="2:6" x14ac:dyDescent="0.2">
      <c r="B36" t="s">
        <v>35</v>
      </c>
      <c r="C36" s="8">
        <v>1029.92</v>
      </c>
      <c r="D36" s="25">
        <v>1500</v>
      </c>
      <c r="F36" s="20">
        <v>1302.1500000000001</v>
      </c>
    </row>
    <row r="37" spans="2:6" x14ac:dyDescent="0.2">
      <c r="B37" t="s">
        <v>36</v>
      </c>
      <c r="C37" s="8">
        <v>1615.43</v>
      </c>
      <c r="D37" s="23">
        <v>0</v>
      </c>
      <c r="F37" s="20"/>
    </row>
    <row r="38" spans="2:6" x14ac:dyDescent="0.2">
      <c r="B38" t="s">
        <v>37</v>
      </c>
      <c r="C38" s="8">
        <v>1297.8399999999999</v>
      </c>
      <c r="D38" s="23">
        <v>0</v>
      </c>
      <c r="F38" s="20"/>
    </row>
    <row r="39" spans="2:6" x14ac:dyDescent="0.2">
      <c r="B39" t="s">
        <v>38</v>
      </c>
      <c r="C39" s="8">
        <v>381.63</v>
      </c>
      <c r="D39" s="23">
        <v>0</v>
      </c>
      <c r="F39" s="20"/>
    </row>
    <row r="40" spans="2:6" x14ac:dyDescent="0.2">
      <c r="B40" t="s">
        <v>39</v>
      </c>
      <c r="C40" s="8">
        <v>1078.95</v>
      </c>
      <c r="D40" s="23">
        <v>0</v>
      </c>
      <c r="F40" s="20"/>
    </row>
    <row r="41" spans="2:6" x14ac:dyDescent="0.2">
      <c r="B41" t="s">
        <v>40</v>
      </c>
      <c r="C41" s="8">
        <v>447.78</v>
      </c>
      <c r="D41" s="23">
        <v>0</v>
      </c>
      <c r="F41" s="20"/>
    </row>
    <row r="42" spans="2:6" x14ac:dyDescent="0.2">
      <c r="B42" t="s">
        <v>41</v>
      </c>
      <c r="C42" s="8">
        <v>632.70000000000005</v>
      </c>
      <c r="D42" s="23">
        <v>500</v>
      </c>
      <c r="F42" s="20"/>
    </row>
    <row r="43" spans="2:6" x14ac:dyDescent="0.2">
      <c r="B43" t="s">
        <v>42</v>
      </c>
      <c r="C43" s="8">
        <v>140.32</v>
      </c>
      <c r="D43" s="8"/>
      <c r="F43" s="20"/>
    </row>
    <row r="44" spans="2:6" x14ac:dyDescent="0.2">
      <c r="B44" t="s">
        <v>43</v>
      </c>
      <c r="C44" s="8"/>
      <c r="D44" s="8">
        <v>2000</v>
      </c>
      <c r="F44" s="20">
        <v>2000</v>
      </c>
    </row>
    <row r="45" spans="2:6" x14ac:dyDescent="0.2">
      <c r="B45" t="s">
        <v>44</v>
      </c>
      <c r="C45" s="8"/>
      <c r="D45" s="8">
        <v>5000</v>
      </c>
      <c r="F45" s="20"/>
    </row>
    <row r="46" spans="2:6" x14ac:dyDescent="0.2">
      <c r="B46" t="s">
        <v>45</v>
      </c>
      <c r="C46" s="8"/>
      <c r="D46" s="8">
        <v>3000</v>
      </c>
      <c r="F46" s="20">
        <v>2728.38</v>
      </c>
    </row>
    <row r="47" spans="2:6" x14ac:dyDescent="0.2">
      <c r="B47" t="s">
        <v>46</v>
      </c>
      <c r="C47" s="8"/>
      <c r="D47" s="8">
        <v>1200</v>
      </c>
      <c r="F47" s="20"/>
    </row>
    <row r="48" spans="2:6" x14ac:dyDescent="0.2">
      <c r="B48" t="s">
        <v>47</v>
      </c>
      <c r="C48" s="8"/>
      <c r="D48" s="8">
        <v>2000</v>
      </c>
      <c r="F48" s="20">
        <v>1826.7</v>
      </c>
    </row>
    <row r="49" spans="2:6" x14ac:dyDescent="0.2">
      <c r="B49" t="s">
        <v>48</v>
      </c>
      <c r="C49" s="8"/>
      <c r="D49" s="8">
        <v>200</v>
      </c>
      <c r="F49" s="20"/>
    </row>
    <row r="50" spans="2:6" x14ac:dyDescent="0.2">
      <c r="B50" t="s">
        <v>49</v>
      </c>
      <c r="C50" s="8"/>
      <c r="D50" s="8"/>
      <c r="F50" s="20">
        <v>595</v>
      </c>
    </row>
    <row r="51" spans="2:6" x14ac:dyDescent="0.2">
      <c r="B51" t="s">
        <v>50</v>
      </c>
      <c r="C51" s="8"/>
      <c r="D51" s="8"/>
      <c r="F51" s="20">
        <v>438.53</v>
      </c>
    </row>
    <row r="52" spans="2:6" x14ac:dyDescent="0.2">
      <c r="B52" t="s">
        <v>51</v>
      </c>
      <c r="C52" s="8"/>
      <c r="D52" s="8"/>
      <c r="F52" s="20">
        <v>171.63</v>
      </c>
    </row>
    <row r="53" spans="2:6" x14ac:dyDescent="0.2">
      <c r="B53" t="s">
        <v>52</v>
      </c>
      <c r="C53" s="8"/>
      <c r="D53" s="8"/>
      <c r="F53" s="20">
        <v>203.23</v>
      </c>
    </row>
    <row r="54" spans="2:6" x14ac:dyDescent="0.2">
      <c r="B54" t="s">
        <v>53</v>
      </c>
      <c r="C54" s="8">
        <v>33.58</v>
      </c>
      <c r="D54" s="8"/>
      <c r="F54" s="20"/>
    </row>
    <row r="55" spans="2:6" ht="3" customHeight="1" x14ac:dyDescent="0.2">
      <c r="C55" s="7"/>
      <c r="D55" s="7"/>
      <c r="F55" s="20"/>
    </row>
    <row r="56" spans="2:6" x14ac:dyDescent="0.2">
      <c r="B56" s="4" t="s">
        <v>54</v>
      </c>
      <c r="C56" s="6">
        <f>SUM(C22:C54)</f>
        <v>45372.709999999985</v>
      </c>
      <c r="D56" s="6">
        <f>SUM(D22:D55)</f>
        <v>29975</v>
      </c>
      <c r="F56" s="21">
        <f>SUM(F22:F55)</f>
        <v>19916.05</v>
      </c>
    </row>
    <row r="57" spans="2:6" x14ac:dyDescent="0.2">
      <c r="F57" s="20"/>
    </row>
    <row r="58" spans="2:6" ht="15.75" thickBot="1" x14ac:dyDescent="0.25">
      <c r="B58" s="4" t="s">
        <v>55</v>
      </c>
      <c r="C58" s="5">
        <f>C19-C56</f>
        <v>-16737.619999999984</v>
      </c>
      <c r="D58" s="5">
        <f>D7+D19-D56</f>
        <v>13436</v>
      </c>
      <c r="F58" s="22">
        <f>H7+F19-F56</f>
        <v>45471.570000000007</v>
      </c>
    </row>
    <row r="59" spans="2:6" ht="15.75" thickTop="1" x14ac:dyDescent="0.2"/>
    <row r="60" spans="2:6" x14ac:dyDescent="0.2">
      <c r="B60" s="4" t="s">
        <v>56</v>
      </c>
    </row>
    <row r="61" spans="2:6" x14ac:dyDescent="0.2">
      <c r="B61" s="2" t="s">
        <v>57</v>
      </c>
      <c r="C61" s="3"/>
    </row>
    <row r="62" spans="2:6" x14ac:dyDescent="0.2">
      <c r="B62" s="2" t="s">
        <v>58</v>
      </c>
    </row>
    <row r="63" spans="2:6" x14ac:dyDescent="0.2">
      <c r="B63" s="2"/>
    </row>
    <row r="64" spans="2:6" x14ac:dyDescent="0.2">
      <c r="B64" s="2"/>
    </row>
    <row r="67" spans="2:5" x14ac:dyDescent="0.2">
      <c r="B67" s="2"/>
    </row>
    <row r="69" spans="2:5" x14ac:dyDescent="0.2">
      <c r="B69" s="4"/>
      <c r="E69" s="4"/>
    </row>
    <row r="70" spans="2:5" x14ac:dyDescent="0.2">
      <c r="E70"/>
    </row>
    <row r="71" spans="2:5" x14ac:dyDescent="0.2">
      <c r="E71"/>
    </row>
    <row r="72" spans="2:5" x14ac:dyDescent="0.2">
      <c r="E72"/>
    </row>
    <row r="73" spans="2:5" x14ac:dyDescent="0.2">
      <c r="E73"/>
    </row>
  </sheetData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9C389-FA82-4DCB-8CED-76C6E349A54E}">
  <dimension ref="B4:C6"/>
  <sheetViews>
    <sheetView workbookViewId="0">
      <selection activeCell="C4" sqref="C4"/>
    </sheetView>
  </sheetViews>
  <sheetFormatPr defaultRowHeight="15" x14ac:dyDescent="0.2"/>
  <cols>
    <col min="2" max="2" width="14.9296875" bestFit="1" customWidth="1"/>
  </cols>
  <sheetData>
    <row r="4" spans="2:3" x14ac:dyDescent="0.2">
      <c r="B4" t="s">
        <v>67</v>
      </c>
      <c r="C4">
        <v>3500</v>
      </c>
    </row>
    <row r="5" spans="2:3" x14ac:dyDescent="0.2">
      <c r="B5" t="s">
        <v>68</v>
      </c>
      <c r="C5">
        <f>200*27</f>
        <v>5400</v>
      </c>
    </row>
    <row r="6" spans="2:3" x14ac:dyDescent="0.2">
      <c r="B6" t="s">
        <v>69</v>
      </c>
      <c r="C6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E7574-260B-4D55-B76D-2662900B9006}">
  <dimension ref="B2:B9"/>
  <sheetViews>
    <sheetView workbookViewId="0">
      <selection activeCell="B10" sqref="B10"/>
    </sheetView>
  </sheetViews>
  <sheetFormatPr defaultRowHeight="15" x14ac:dyDescent="0.2"/>
  <sheetData>
    <row r="2" spans="2:2" x14ac:dyDescent="0.2">
      <c r="B2" t="s">
        <v>71</v>
      </c>
    </row>
    <row r="3" spans="2:2" x14ac:dyDescent="0.2">
      <c r="B3" t="s">
        <v>72</v>
      </c>
    </row>
    <row r="4" spans="2:2" x14ac:dyDescent="0.2">
      <c r="B4" t="s">
        <v>73</v>
      </c>
    </row>
    <row r="5" spans="2:2" x14ac:dyDescent="0.2">
      <c r="B5" t="s">
        <v>74</v>
      </c>
    </row>
    <row r="6" spans="2:2" x14ac:dyDescent="0.2">
      <c r="B6" t="s">
        <v>75</v>
      </c>
    </row>
    <row r="7" spans="2:2" x14ac:dyDescent="0.2">
      <c r="B7" t="s">
        <v>76</v>
      </c>
    </row>
    <row r="8" spans="2:2" x14ac:dyDescent="0.2">
      <c r="B8" t="s">
        <v>77</v>
      </c>
    </row>
    <row r="9" spans="2:2" x14ac:dyDescent="0.2">
      <c r="B9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3A332-B659-4AB1-BF62-225598745932}">
  <dimension ref="A1"/>
  <sheetViews>
    <sheetView workbookViewId="0">
      <selection activeCell="A3" sqref="A3"/>
    </sheetView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Draft Budget 2025 2026</vt:lpstr>
      <vt:lpstr>Draft Budget</vt:lpstr>
      <vt:lpstr>Sheet2</vt:lpstr>
      <vt:lpstr>Sheet1</vt:lpstr>
      <vt:lpstr>other requested items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</dc:creator>
  <cp:keywords/>
  <dc:description/>
  <cp:lastModifiedBy>Cari Schellenberg</cp:lastModifiedBy>
  <cp:revision/>
  <cp:lastPrinted>2025-10-21T15:58:58Z</cp:lastPrinted>
  <dcterms:created xsi:type="dcterms:W3CDTF">2022-09-22T16:50:58Z</dcterms:created>
  <dcterms:modified xsi:type="dcterms:W3CDTF">2025-10-22T02:04:29Z</dcterms:modified>
  <cp:category/>
  <cp:contentStatus/>
</cp:coreProperties>
</file>